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8" windowWidth="18192" windowHeight="9012"/>
  </bookViews>
  <sheets>
    <sheet name="Applicants" sheetId="1" r:id="rId1"/>
  </sheets>
  <externalReferences>
    <externalReference r:id="rId2"/>
  </externalReferences>
  <definedNames>
    <definedName name="_xlnm._FilterDatabase" localSheetId="0" hidden="1">Applicants!$A$4:$I$18</definedName>
  </definedNames>
  <calcPr calcId="145621"/>
</workbook>
</file>

<file path=xl/calcChain.xml><?xml version="1.0" encoding="utf-8"?>
<calcChain xmlns="http://schemas.openxmlformats.org/spreadsheetml/2006/main">
  <c r="C20" i="1" l="1"/>
  <c r="D20" i="1" s="1"/>
  <c r="C18" i="1"/>
  <c r="C21" i="1" s="1"/>
  <c r="B18" i="1"/>
  <c r="B21" i="1" s="1"/>
  <c r="A18" i="1"/>
  <c r="I8" i="1"/>
  <c r="I12" i="1"/>
  <c r="D12" i="1"/>
  <c r="I10" i="1"/>
  <c r="D10" i="1"/>
  <c r="I5" i="1"/>
  <c r="I9" i="1"/>
  <c r="D9" i="1"/>
  <c r="I17" i="1"/>
  <c r="D17" i="1"/>
  <c r="I16" i="1"/>
  <c r="I7" i="1"/>
  <c r="I6" i="1"/>
  <c r="D6" i="1"/>
  <c r="I13" i="1"/>
  <c r="D13" i="1"/>
  <c r="I11" i="1"/>
  <c r="D11" i="1"/>
  <c r="I15" i="1"/>
  <c r="D15" i="1"/>
  <c r="I14" i="1"/>
  <c r="D14" i="1"/>
  <c r="D18" i="1" l="1"/>
  <c r="D21" i="1" s="1"/>
  <c r="C23" i="1"/>
</calcChain>
</file>

<file path=xl/comments1.xml><?xml version="1.0" encoding="utf-8"?>
<comments xmlns="http://schemas.openxmlformats.org/spreadsheetml/2006/main">
  <authors>
    <author>Onat, Secil</author>
  </authors>
  <commentList>
    <comment ref="C5" authorId="0">
      <text>
        <r>
          <rPr>
            <sz val="9"/>
            <color indexed="81"/>
            <rFont val="Tahoma"/>
            <family val="2"/>
          </rPr>
          <t xml:space="preserve">includes estimate for EDC
</t>
        </r>
      </text>
    </comment>
    <comment ref="C7" authorId="0">
      <text>
        <r>
          <rPr>
            <sz val="9"/>
            <color indexed="81"/>
            <rFont val="Tahoma"/>
            <family val="2"/>
          </rPr>
          <t xml:space="preserve">includes estimate for EDC
</t>
        </r>
      </text>
    </comment>
    <comment ref="C12" authorId="0">
      <text>
        <r>
          <rPr>
            <sz val="9"/>
            <color indexed="81"/>
            <rFont val="Tahoma"/>
            <family val="2"/>
          </rPr>
          <t xml:space="preserve">No reduction, however, they will accept any lesser amount of award.
</t>
        </r>
      </text>
    </comment>
    <comment ref="A16" authorId="0">
      <text>
        <r>
          <rPr>
            <sz val="9"/>
            <color indexed="81"/>
            <rFont val="Tahoma"/>
            <family val="2"/>
          </rPr>
          <t xml:space="preserve">for Trenton
</t>
        </r>
      </text>
    </comment>
  </commentList>
</comments>
</file>

<file path=xl/sharedStrings.xml><?xml version="1.0" encoding="utf-8"?>
<sst xmlns="http://schemas.openxmlformats.org/spreadsheetml/2006/main" count="79" uniqueCount="61">
  <si>
    <t>NJBPU Microgrid Feasibility Incentive Program 
Applicants</t>
  </si>
  <si>
    <t>Entity</t>
  </si>
  <si>
    <t>Original Funding Requested
3/27/17</t>
  </si>
  <si>
    <t>Final Funding Requested
(BAFO)
5/1/17</t>
  </si>
  <si>
    <t>Expected Award Amount
6/30/17</t>
  </si>
  <si>
    <t>Prime Consultants</t>
  </si>
  <si>
    <t>Sub Consultants</t>
  </si>
  <si>
    <t>Total Score</t>
  </si>
  <si>
    <t>TB Technologies</t>
  </si>
  <si>
    <t>CHA, GI, Microgrid Architect, Greener by Design</t>
  </si>
  <si>
    <t>Burns</t>
  </si>
  <si>
    <t>Gabel</t>
  </si>
  <si>
    <t>Hudson County</t>
  </si>
  <si>
    <t>Greener by Design</t>
  </si>
  <si>
    <t>CHA, GI</t>
  </si>
  <si>
    <t>Integrated CHP &amp; Shoreline</t>
  </si>
  <si>
    <t>Triad, KAR</t>
  </si>
  <si>
    <t>Camden County</t>
  </si>
  <si>
    <t>Hitachi</t>
  </si>
  <si>
    <t>Hazen and Sawyer</t>
  </si>
  <si>
    <t>N/A</t>
  </si>
  <si>
    <t>Veolia (SourceOne)</t>
  </si>
  <si>
    <t>Concord</t>
  </si>
  <si>
    <t>CHA</t>
  </si>
  <si>
    <t>GI, Greener by Design</t>
  </si>
  <si>
    <t>DCO Energy</t>
  </si>
  <si>
    <t>Millennium Strategies</t>
  </si>
  <si>
    <t>Funding Available</t>
  </si>
  <si>
    <t>Additional Funding Allocation Need</t>
  </si>
  <si>
    <t>Request reduction</t>
  </si>
  <si>
    <t>City of Atlantic City</t>
  </si>
  <si>
    <t>Cape May County Municipal Utilities Authority</t>
  </si>
  <si>
    <t>Galloway Township</t>
  </si>
  <si>
    <t>The Borough of Highland Park</t>
  </si>
  <si>
    <t>City of Hoboken</t>
  </si>
  <si>
    <t>Township of Middletown</t>
  </si>
  <si>
    <t>Township of Montclair</t>
  </si>
  <si>
    <t>Neptune Township</t>
  </si>
  <si>
    <t>City of Paterson</t>
  </si>
  <si>
    <t>The State of New Jersey Department of Treasury</t>
  </si>
  <si>
    <t>Township of Woodbridge</t>
  </si>
  <si>
    <t>EDC / GDC</t>
  </si>
  <si>
    <t>Facilities Included</t>
  </si>
  <si>
    <t>ACE / SJG</t>
  </si>
  <si>
    <t xml:space="preserve">AC hospital, Ballys,Casears, </t>
  </si>
  <si>
    <t>PS / PS</t>
  </si>
  <si>
    <t>MUA</t>
  </si>
  <si>
    <t>Crest Haven Complx, MUA, corrections, fueling station, Nat Guard</t>
  </si>
  <si>
    <t>hosp, assit living, police, grocery, town hall</t>
  </si>
  <si>
    <t>Town, hall, Police, Fire, senior, housing auth, school</t>
  </si>
  <si>
    <t>18 crit</t>
  </si>
  <si>
    <t>Emerg Mgt, Housing Auth, psyc hosp, Juvy det, 911 call ctr</t>
  </si>
  <si>
    <t>JCPL / NJNG</t>
  </si>
  <si>
    <t>MUA, Middle PW, Town hall, schools, fire stat</t>
  </si>
  <si>
    <t>UMDNJ hosp, fire stat, schools (HS +), NJ Trans stat, senior hous</t>
  </si>
  <si>
    <t>Trama Ctr, Cancer Ctr, Stroke Ctr, JS Hosp, muni, Homeland Security</t>
  </si>
  <si>
    <t>Town hall, County jail, Police &amp; Fire, 2-HS, St Joe Med</t>
  </si>
  <si>
    <t>Edison Coll, NJ prison Tax, Justice, Labor, Capitol</t>
  </si>
  <si>
    <t>PS / E-Town</t>
  </si>
  <si>
    <t>Town hall, Police &amp; Fire, Senior hous, pump stat, 2 schools (+middle), retail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</si>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</sst>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14" fontId="3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6" fillId="0" borderId="0" xfId="0" applyFont="1"/>
    <xf numFmtId="0" fontId="7" fillId="0" borderId="4" xfId="0" applyFont="1" applyBorder="1"/>
    <xf numFmtId="164" fontId="7" fillId="0" borderId="5" xfId="1" applyNumberFormat="1" applyFont="1" applyBorder="1" applyAlignment="1"/>
    <xf numFmtId="164" fontId="7" fillId="0" borderId="6" xfId="1" applyNumberFormat="1" applyFont="1" applyBorder="1" applyAlignment="1"/>
    <xf numFmtId="0" fontId="7" fillId="0" borderId="6" xfId="0" applyFont="1" applyBorder="1" applyAlignment="1">
      <alignment horizontal="left"/>
    </xf>
    <xf numFmtId="1" fontId="7" fillId="0" borderId="6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7" xfId="0" applyFont="1" applyBorder="1"/>
    <xf numFmtId="164" fontId="7" fillId="0" borderId="9" xfId="1" applyNumberFormat="1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1" xfId="1" applyNumberFormat="1" applyFont="1" applyFill="1" applyBorder="1" applyAlignment="1">
      <alignment horizontal="center"/>
    </xf>
    <xf numFmtId="164" fontId="8" fillId="3" borderId="12" xfId="1" applyNumberFormat="1" applyFont="1" applyFill="1" applyBorder="1" applyAlignment="1">
      <alignment horizontal="center"/>
    </xf>
    <xf numFmtId="0" fontId="9" fillId="3" borderId="12" xfId="0" applyFont="1" applyFill="1" applyBorder="1"/>
    <xf numFmtId="164" fontId="9" fillId="3" borderId="12" xfId="1" applyNumberFormat="1" applyFont="1" applyFill="1" applyBorder="1"/>
    <xf numFmtId="0" fontId="8" fillId="0" borderId="10" xfId="0" applyFont="1" applyFill="1" applyBorder="1" applyAlignment="1">
      <alignment horizontal="left"/>
    </xf>
    <xf numFmtId="164" fontId="8" fillId="0" borderId="11" xfId="1" applyNumberFormat="1" applyFont="1" applyFill="1" applyBorder="1" applyAlignment="1">
      <alignment horizontal="center"/>
    </xf>
    <xf numFmtId="164" fontId="8" fillId="0" borderId="12" xfId="1" applyNumberFormat="1" applyFont="1" applyFill="1" applyBorder="1" applyAlignment="1">
      <alignment horizontal="center"/>
    </xf>
    <xf numFmtId="0" fontId="9" fillId="0" borderId="12" xfId="0" applyFont="1" applyFill="1" applyBorder="1"/>
    <xf numFmtId="164" fontId="9" fillId="0" borderId="12" xfId="1" applyNumberFormat="1" applyFont="1" applyFill="1" applyBorder="1"/>
    <xf numFmtId="0" fontId="8" fillId="3" borderId="10" xfId="0" applyFont="1" applyFill="1" applyBorder="1"/>
    <xf numFmtId="164" fontId="10" fillId="3" borderId="11" xfId="1" applyNumberFormat="1" applyFont="1" applyFill="1" applyBorder="1" applyAlignment="1">
      <alignment horizontal="center"/>
    </xf>
    <xf numFmtId="0" fontId="9" fillId="3" borderId="11" xfId="0" applyFont="1" applyFill="1" applyBorder="1"/>
    <xf numFmtId="164" fontId="0" fillId="0" borderId="0" xfId="1" applyNumberFormat="1" applyFont="1"/>
    <xf numFmtId="0" fontId="11" fillId="0" borderId="10" xfId="0" applyFont="1" applyBorder="1" applyAlignment="1">
      <alignment horizontal="left"/>
    </xf>
    <xf numFmtId="164" fontId="2" fillId="3" borderId="11" xfId="1" applyNumberFormat="1" applyFont="1" applyFill="1" applyBorder="1" applyAlignment="1">
      <alignment horizontal="center"/>
    </xf>
    <xf numFmtId="164" fontId="2" fillId="0" borderId="12" xfId="1" applyNumberFormat="1" applyFont="1" applyBorder="1" applyAlignment="1">
      <alignment horizontal="center"/>
    </xf>
    <xf numFmtId="0" fontId="2" fillId="0" borderId="0" xfId="0" applyFont="1"/>
    <xf numFmtId="6" fontId="0" fillId="0" borderId="0" xfId="0" applyNumberFormat="1"/>
    <xf numFmtId="0" fontId="12" fillId="0" borderId="0" xfId="0" applyFont="1" applyAlignment="1">
      <alignment vertical="center"/>
    </xf>
    <xf numFmtId="0" fontId="5" fillId="4" borderId="3" xfId="0" applyFont="1" applyFill="1" applyBorder="1" applyAlignment="1">
      <alignment horizontal="center" wrapText="1"/>
    </xf>
    <xf numFmtId="164" fontId="7" fillId="4" borderId="6" xfId="1" applyNumberFormat="1" applyFont="1" applyFill="1" applyBorder="1" applyAlignment="1"/>
    <xf numFmtId="164" fontId="8" fillId="4" borderId="12" xfId="1" applyNumberFormat="1" applyFont="1" applyFill="1" applyBorder="1" applyAlignment="1">
      <alignment horizontal="center"/>
    </xf>
    <xf numFmtId="164" fontId="10" fillId="4" borderId="11" xfId="1" applyNumberFormat="1" applyFont="1" applyFill="1" applyBorder="1" applyAlignment="1">
      <alignment horizontal="center"/>
    </xf>
    <xf numFmtId="164" fontId="7" fillId="0" borderId="8" xfId="1" applyNumberFormat="1" applyFont="1" applyBorder="1" applyAlignment="1">
      <alignment horizontal="center"/>
    </xf>
    <xf numFmtId="164" fontId="7" fillId="4" borderId="9" xfId="1" applyNumberFormat="1" applyFont="1" applyFill="1" applyBorder="1" applyAlignment="1">
      <alignment horizontal="center"/>
    </xf>
    <xf numFmtId="0" fontId="7" fillId="0" borderId="4" xfId="0" applyFont="1" applyBorder="1" applyAlignment="1">
      <alignment wrapText="1"/>
    </xf>
    <xf numFmtId="0" fontId="4" fillId="5" borderId="0" xfId="0" applyFont="1" applyFill="1"/>
    <xf numFmtId="0" fontId="0" fillId="5" borderId="0" xfId="0" applyFill="1"/>
    <xf numFmtId="164" fontId="0" fillId="5" borderId="0" xfId="1" applyNumberFormat="1" applyFont="1" applyFill="1"/>
    <xf numFmtId="164" fontId="2" fillId="5" borderId="0" xfId="1" applyNumberFormat="1" applyFont="1" applyFill="1" applyBorder="1" applyAlignment="1">
      <alignment horizontal="center"/>
    </xf>
    <xf numFmtId="6" fontId="0" fillId="5" borderId="0" xfId="0" applyNumberFormat="1" applyFill="1"/>
    <xf numFmtId="0" fontId="5" fillId="5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7" fillId="0" borderId="14" xfId="0" applyFont="1" applyFill="1" applyBorder="1" applyAlignment="1">
      <alignment horizontal="left" wrapText="1"/>
    </xf>
    <xf numFmtId="0" fontId="3" fillId="5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%20of%20Policy%20and%20Planning/Microgrids/Feasibility%20Study%20Applications%20due%203.27.17/Feasibility%20Study%20Applicants%203.27.17%20deskt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nts"/>
      <sheetName val="Official Applicants Name"/>
      <sheetName val="Project Summaries"/>
      <sheetName val="MOU Comments"/>
      <sheetName val="Review Process"/>
      <sheetName val="Program Technical Requirements"/>
      <sheetName val="Program Technical Requireme SUO"/>
      <sheetName val="Program Technical Requireme MW"/>
      <sheetName val="Program Technical Requireme GF"/>
      <sheetName val="Program Technical Requireme JMc"/>
      <sheetName val="Program Technical Requireme EM"/>
      <sheetName val="Program Technical Requireme MH"/>
      <sheetName val="Program Technical Requireme MT"/>
      <sheetName val="Scoring the Ranking Criteria"/>
      <sheetName val="Individual Scoring Sheets ALL"/>
      <sheetName val="Individual Scoring Sheets SUO"/>
      <sheetName val="Individual Scoring Sheets MW"/>
      <sheetName val="Individual Scoring Sheets MH"/>
      <sheetName val="Individual Scoring Sheets MT"/>
      <sheetName val="Individual Scoring Sheets JMc"/>
      <sheetName val="Individual Scoring Sheets EM"/>
      <sheetName val="Individual Scoring Sheets GF"/>
      <sheetName val="Applicants EDC_GDC Territory"/>
    </sheetNames>
    <sheetDataSet>
      <sheetData sheetId="0"/>
      <sheetData sheetId="1"/>
      <sheetData sheetId="2"/>
      <sheetData sheetId="3"/>
      <sheetData sheetId="4"/>
      <sheetData sheetId="5">
        <row r="43">
          <cell r="C43" t="str">
            <v>C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4">
          <cell r="C14">
            <v>737.5</v>
          </cell>
          <cell r="D14">
            <v>786.07142857142856</v>
          </cell>
          <cell r="E14">
            <v>778.21428571428578</v>
          </cell>
          <cell r="F14">
            <v>685</v>
          </cell>
          <cell r="G14">
            <v>748.57142857142856</v>
          </cell>
          <cell r="H14">
            <v>702.14285714285711</v>
          </cell>
          <cell r="I14">
            <v>809.64285714285711</v>
          </cell>
          <cell r="J14">
            <v>694.64285714285711</v>
          </cell>
          <cell r="K14">
            <v>803.57142857142856</v>
          </cell>
          <cell r="L14">
            <v>866.42857142857133</v>
          </cell>
          <cell r="M14">
            <v>836.07142857142856</v>
          </cell>
          <cell r="N14">
            <v>776.07142857142844</v>
          </cell>
          <cell r="O14">
            <v>760.35714285714289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zoomScaleNormal="100" workbookViewId="0">
      <selection activeCell="E4" sqref="E4"/>
    </sheetView>
  </sheetViews>
  <sheetFormatPr defaultRowHeight="14.4" x14ac:dyDescent="0.3"/>
  <cols>
    <col min="1" max="1" width="34.109375" customWidth="1"/>
    <col min="2" max="2" width="15.6640625" customWidth="1"/>
    <col min="3" max="3" width="14.33203125" customWidth="1"/>
    <col min="4" max="4" width="14.77734375" style="46" customWidth="1"/>
    <col min="5" max="5" width="25.6640625" customWidth="1"/>
    <col min="6" max="7" width="14.109375" customWidth="1"/>
    <col min="8" max="8" width="13.109375" customWidth="1"/>
    <col min="9" max="9" width="14" customWidth="1"/>
  </cols>
  <sheetData>
    <row r="1" spans="1:9" s="2" customFormat="1" ht="18" x14ac:dyDescent="0.35">
      <c r="A1" s="1" t="s">
        <v>0</v>
      </c>
      <c r="D1" s="56" t="s">
        <v>60</v>
      </c>
    </row>
    <row r="2" spans="1:9" s="2" customFormat="1" ht="18" x14ac:dyDescent="0.35">
      <c r="A2" s="3">
        <v>42916</v>
      </c>
      <c r="D2" s="45"/>
    </row>
    <row r="3" spans="1:9" ht="15" thickBot="1" x14ac:dyDescent="0.35">
      <c r="A3" s="4"/>
    </row>
    <row r="4" spans="1:9" s="8" customFormat="1" ht="78" x14ac:dyDescent="0.3">
      <c r="A4" s="5" t="s">
        <v>1</v>
      </c>
      <c r="B4" s="6" t="s">
        <v>2</v>
      </c>
      <c r="C4" s="6" t="s">
        <v>3</v>
      </c>
      <c r="D4" s="38" t="s">
        <v>4</v>
      </c>
      <c r="E4" s="7" t="s">
        <v>5</v>
      </c>
      <c r="F4" s="51" t="s">
        <v>41</v>
      </c>
      <c r="G4" s="6" t="s">
        <v>42</v>
      </c>
      <c r="H4" s="54" t="s">
        <v>6</v>
      </c>
      <c r="I4" s="7" t="s">
        <v>7</v>
      </c>
    </row>
    <row r="5" spans="1:9" s="14" customFormat="1" ht="27.6" x14ac:dyDescent="0.3">
      <c r="A5" s="9" t="s">
        <v>30</v>
      </c>
      <c r="B5" s="10">
        <v>200000</v>
      </c>
      <c r="C5" s="11">
        <v>181500</v>
      </c>
      <c r="D5" s="39">
        <v>175000</v>
      </c>
      <c r="E5" s="12" t="s">
        <v>25</v>
      </c>
      <c r="F5" s="52" t="s">
        <v>43</v>
      </c>
      <c r="G5" s="53" t="s">
        <v>44</v>
      </c>
      <c r="H5" s="55" t="s">
        <v>20</v>
      </c>
      <c r="I5" s="13">
        <f>'[1]Scoring the Ranking Criteria'!C$14</f>
        <v>737.5</v>
      </c>
    </row>
    <row r="6" spans="1:9" s="14" customFormat="1" ht="15.6" x14ac:dyDescent="0.3">
      <c r="A6" s="9" t="s">
        <v>17</v>
      </c>
      <c r="B6" s="10">
        <v>150000</v>
      </c>
      <c r="C6" s="11">
        <v>150000</v>
      </c>
      <c r="D6" s="39">
        <f>C6</f>
        <v>150000</v>
      </c>
      <c r="E6" s="12" t="s">
        <v>13</v>
      </c>
      <c r="F6" s="52" t="s">
        <v>45</v>
      </c>
      <c r="G6" s="53" t="s">
        <v>46</v>
      </c>
      <c r="H6" s="55" t="s">
        <v>18</v>
      </c>
      <c r="I6" s="13">
        <f>'[1]Scoring the Ranking Criteria'!D$14</f>
        <v>786.07142857142856</v>
      </c>
    </row>
    <row r="7" spans="1:9" s="14" customFormat="1" ht="69" x14ac:dyDescent="0.3">
      <c r="A7" s="44" t="s">
        <v>31</v>
      </c>
      <c r="B7" s="10">
        <v>200000</v>
      </c>
      <c r="C7" s="11">
        <v>200000</v>
      </c>
      <c r="D7" s="39">
        <v>175000</v>
      </c>
      <c r="E7" s="12" t="s">
        <v>19</v>
      </c>
      <c r="F7" s="52" t="s">
        <v>43</v>
      </c>
      <c r="G7" s="53" t="s">
        <v>47</v>
      </c>
      <c r="H7" s="55" t="s">
        <v>20</v>
      </c>
      <c r="I7" s="13">
        <f>'[1]Scoring the Ranking Criteria'!E$14</f>
        <v>778.21428571428578</v>
      </c>
    </row>
    <row r="8" spans="1:9" s="14" customFormat="1" ht="55.2" x14ac:dyDescent="0.3">
      <c r="A8" s="9" t="s">
        <v>32</v>
      </c>
      <c r="B8" s="10">
        <v>200000</v>
      </c>
      <c r="C8" s="11">
        <v>200000</v>
      </c>
      <c r="D8" s="39">
        <v>175000</v>
      </c>
      <c r="E8" s="12" t="s">
        <v>18</v>
      </c>
      <c r="F8" s="52" t="s">
        <v>43</v>
      </c>
      <c r="G8" s="53" t="s">
        <v>48</v>
      </c>
      <c r="H8" s="55" t="s">
        <v>13</v>
      </c>
      <c r="I8" s="13">
        <f>'[1]Scoring the Ranking Criteria'!F$14</f>
        <v>685</v>
      </c>
    </row>
    <row r="9" spans="1:9" s="14" customFormat="1" ht="55.2" x14ac:dyDescent="0.3">
      <c r="A9" s="9" t="s">
        <v>33</v>
      </c>
      <c r="B9" s="10">
        <v>135000</v>
      </c>
      <c r="C9" s="11">
        <v>130000</v>
      </c>
      <c r="D9" s="39">
        <f t="shared" ref="D9:D15" si="0">C9</f>
        <v>130000</v>
      </c>
      <c r="E9" s="12" t="s">
        <v>11</v>
      </c>
      <c r="F9" s="52" t="s">
        <v>45</v>
      </c>
      <c r="G9" s="53" t="s">
        <v>49</v>
      </c>
      <c r="H9" s="55" t="s">
        <v>10</v>
      </c>
      <c r="I9" s="13">
        <f>'[1]Scoring the Ranking Criteria'!G$14</f>
        <v>748.57142857142856</v>
      </c>
    </row>
    <row r="10" spans="1:9" s="14" customFormat="1" ht="15.6" x14ac:dyDescent="0.3">
      <c r="A10" s="9" t="s">
        <v>34</v>
      </c>
      <c r="B10" s="10">
        <v>200000</v>
      </c>
      <c r="C10" s="11">
        <v>157000</v>
      </c>
      <c r="D10" s="39">
        <f t="shared" si="0"/>
        <v>157000</v>
      </c>
      <c r="E10" s="12" t="s">
        <v>22</v>
      </c>
      <c r="F10" s="52" t="s">
        <v>45</v>
      </c>
      <c r="G10" s="53" t="s">
        <v>50</v>
      </c>
      <c r="H10" s="55" t="s">
        <v>20</v>
      </c>
      <c r="I10" s="13">
        <f>'[1]Scoring the Ranking Criteria'!H$14</f>
        <v>702.14285714285711</v>
      </c>
    </row>
    <row r="11" spans="1:9" s="14" customFormat="1" ht="55.2" x14ac:dyDescent="0.3">
      <c r="A11" s="9" t="s">
        <v>12</v>
      </c>
      <c r="B11" s="10">
        <v>150000</v>
      </c>
      <c r="C11" s="11">
        <v>150000</v>
      </c>
      <c r="D11" s="39">
        <f t="shared" si="0"/>
        <v>150000</v>
      </c>
      <c r="E11" s="12" t="s">
        <v>13</v>
      </c>
      <c r="F11" s="52" t="s">
        <v>45</v>
      </c>
      <c r="G11" s="53" t="s">
        <v>51</v>
      </c>
      <c r="H11" s="55" t="s">
        <v>14</v>
      </c>
      <c r="I11" s="13">
        <f>'[1]Scoring the Ranking Criteria'!I$14</f>
        <v>809.64285714285711</v>
      </c>
    </row>
    <row r="12" spans="1:9" s="14" customFormat="1" ht="41.4" x14ac:dyDescent="0.3">
      <c r="A12" s="9" t="s">
        <v>35</v>
      </c>
      <c r="B12" s="10">
        <v>150000</v>
      </c>
      <c r="C12" s="11">
        <v>150000</v>
      </c>
      <c r="D12" s="39">
        <f t="shared" si="0"/>
        <v>150000</v>
      </c>
      <c r="E12" s="12" t="s">
        <v>26</v>
      </c>
      <c r="F12" s="52" t="s">
        <v>52</v>
      </c>
      <c r="G12" s="53" t="s">
        <v>53</v>
      </c>
      <c r="H12" s="55" t="s">
        <v>20</v>
      </c>
      <c r="I12" s="13">
        <f>'[1]Scoring the Ranking Criteria'!J$14</f>
        <v>694.64285714285711</v>
      </c>
    </row>
    <row r="13" spans="1:9" s="14" customFormat="1" ht="55.2" x14ac:dyDescent="0.3">
      <c r="A13" s="9" t="s">
        <v>36</v>
      </c>
      <c r="B13" s="10">
        <v>174600</v>
      </c>
      <c r="C13" s="11">
        <v>142480</v>
      </c>
      <c r="D13" s="39">
        <f t="shared" si="0"/>
        <v>142480</v>
      </c>
      <c r="E13" s="12" t="s">
        <v>15</v>
      </c>
      <c r="F13" s="52" t="s">
        <v>45</v>
      </c>
      <c r="G13" s="53" t="s">
        <v>54</v>
      </c>
      <c r="H13" s="55" t="s">
        <v>16</v>
      </c>
      <c r="I13" s="13">
        <f>'[1]Scoring the Ranking Criteria'!K$14</f>
        <v>803.57142857142856</v>
      </c>
    </row>
    <row r="14" spans="1:9" s="14" customFormat="1" ht="82.8" x14ac:dyDescent="0.3">
      <c r="A14" s="9" t="s">
        <v>37</v>
      </c>
      <c r="B14" s="10">
        <v>150000</v>
      </c>
      <c r="C14" s="11">
        <v>150000</v>
      </c>
      <c r="D14" s="39">
        <f t="shared" si="0"/>
        <v>150000</v>
      </c>
      <c r="E14" s="12" t="s">
        <v>8</v>
      </c>
      <c r="F14" s="52" t="s">
        <v>52</v>
      </c>
      <c r="G14" s="53" t="s">
        <v>55</v>
      </c>
      <c r="H14" s="55" t="s">
        <v>9</v>
      </c>
      <c r="I14" s="13">
        <f>'[1]Scoring the Ranking Criteria'!L$14</f>
        <v>866.42857142857133</v>
      </c>
    </row>
    <row r="15" spans="1:9" s="14" customFormat="1" ht="55.2" x14ac:dyDescent="0.3">
      <c r="A15" s="9" t="s">
        <v>38</v>
      </c>
      <c r="B15" s="10">
        <v>180000</v>
      </c>
      <c r="C15" s="11">
        <v>173000</v>
      </c>
      <c r="D15" s="39">
        <f t="shared" si="0"/>
        <v>173000</v>
      </c>
      <c r="E15" s="12" t="s">
        <v>10</v>
      </c>
      <c r="F15" s="52" t="s">
        <v>45</v>
      </c>
      <c r="G15" s="53" t="s">
        <v>56</v>
      </c>
      <c r="H15" s="55" t="s">
        <v>11</v>
      </c>
      <c r="I15" s="13">
        <f>'[1]Scoring the Ranking Criteria'!M$14</f>
        <v>836.07142857142856</v>
      </c>
    </row>
    <row r="16" spans="1:9" s="14" customFormat="1" ht="55.2" x14ac:dyDescent="0.3">
      <c r="A16" s="44" t="s">
        <v>39</v>
      </c>
      <c r="B16" s="10">
        <v>197000</v>
      </c>
      <c r="C16" s="11">
        <v>200000</v>
      </c>
      <c r="D16" s="39">
        <v>175000</v>
      </c>
      <c r="E16" s="12" t="s">
        <v>21</v>
      </c>
      <c r="F16" s="52" t="s">
        <v>45</v>
      </c>
      <c r="G16" s="53" t="s">
        <v>57</v>
      </c>
      <c r="H16" s="55" t="s">
        <v>22</v>
      </c>
      <c r="I16" s="13">
        <f>'[1]Scoring the Ranking Criteria'!N$14</f>
        <v>776.07142857142844</v>
      </c>
    </row>
    <row r="17" spans="1:9" s="14" customFormat="1" ht="69.599999999999994" thickBot="1" x14ac:dyDescent="0.35">
      <c r="A17" s="15" t="s">
        <v>40</v>
      </c>
      <c r="B17" s="42">
        <v>150000</v>
      </c>
      <c r="C17" s="16">
        <v>150000</v>
      </c>
      <c r="D17" s="43">
        <f>C17</f>
        <v>150000</v>
      </c>
      <c r="E17" s="17" t="s">
        <v>23</v>
      </c>
      <c r="F17" s="52" t="s">
        <v>58</v>
      </c>
      <c r="G17" s="53" t="s">
        <v>59</v>
      </c>
      <c r="H17" s="55" t="s">
        <v>24</v>
      </c>
      <c r="I17" s="13">
        <f>'[1]Scoring the Ranking Criteria'!O$14</f>
        <v>760.35714285714289</v>
      </c>
    </row>
    <row r="18" spans="1:9" s="14" customFormat="1" ht="16.2" thickBot="1" x14ac:dyDescent="0.35">
      <c r="A18" s="18">
        <f>COUNTA(A5:A17)</f>
        <v>13</v>
      </c>
      <c r="B18" s="19">
        <f>SUM(B5:B17)</f>
        <v>2236600</v>
      </c>
      <c r="C18" s="19">
        <f>SUM(C5:C17)</f>
        <v>2133980</v>
      </c>
      <c r="D18" s="40">
        <f>SUM(D5:D17)</f>
        <v>2052480</v>
      </c>
      <c r="E18" s="21"/>
      <c r="F18" s="22"/>
      <c r="G18" s="22"/>
      <c r="H18" s="22"/>
      <c r="I18" s="21"/>
    </row>
    <row r="19" spans="1:9" s="14" customFormat="1" ht="16.2" thickBot="1" x14ac:dyDescent="0.35">
      <c r="A19" s="23"/>
      <c r="B19" s="24"/>
      <c r="C19" s="25"/>
      <c r="D19" s="40"/>
      <c r="E19" s="26"/>
      <c r="F19" s="27"/>
      <c r="G19" s="27"/>
      <c r="H19" s="27"/>
      <c r="I19" s="26"/>
    </row>
    <row r="20" spans="1:9" s="14" customFormat="1" ht="16.2" thickBot="1" x14ac:dyDescent="0.35">
      <c r="A20" s="28" t="s">
        <v>27</v>
      </c>
      <c r="B20" s="19">
        <v>1000000</v>
      </c>
      <c r="C20" s="20">
        <f>B20</f>
        <v>1000000</v>
      </c>
      <c r="D20" s="40">
        <f>C20</f>
        <v>1000000</v>
      </c>
      <c r="E20" s="21"/>
      <c r="F20" s="22"/>
      <c r="G20" s="22"/>
      <c r="H20" s="22"/>
      <c r="I20" s="21"/>
    </row>
    <row r="21" spans="1:9" s="8" customFormat="1" ht="16.2" thickBot="1" x14ac:dyDescent="0.35">
      <c r="A21" s="28" t="s">
        <v>28</v>
      </c>
      <c r="B21" s="29">
        <f>B18-B20</f>
        <v>1236600</v>
      </c>
      <c r="C21" s="29">
        <f>C18-C20</f>
        <v>1133980</v>
      </c>
      <c r="D21" s="41">
        <f>D18-D20</f>
        <v>1052480</v>
      </c>
      <c r="E21" s="30"/>
      <c r="F21" s="22"/>
      <c r="G21" s="22"/>
      <c r="H21" s="22"/>
      <c r="I21" s="21"/>
    </row>
    <row r="22" spans="1:9" ht="15" thickBot="1" x14ac:dyDescent="0.35">
      <c r="B22" s="31"/>
      <c r="C22" s="31"/>
      <c r="D22" s="47"/>
    </row>
    <row r="23" spans="1:9" s="35" customFormat="1" ht="16.2" thickBot="1" x14ac:dyDescent="0.35">
      <c r="A23" s="32" t="s">
        <v>29</v>
      </c>
      <c r="B23" s="33"/>
      <c r="C23" s="34">
        <f>B18-C18</f>
        <v>102620</v>
      </c>
      <c r="D23" s="48"/>
      <c r="F23" s="50"/>
      <c r="G23" s="50"/>
    </row>
    <row r="24" spans="1:9" x14ac:dyDescent="0.3">
      <c r="B24" s="36"/>
      <c r="C24" s="36"/>
      <c r="D24" s="49"/>
      <c r="E24" s="36"/>
      <c r="F24" s="36"/>
      <c r="G24" s="36"/>
    </row>
    <row r="26" spans="1:9" x14ac:dyDescent="0.3">
      <c r="F26" s="31"/>
      <c r="G26" s="31"/>
    </row>
    <row r="27" spans="1:9" x14ac:dyDescent="0.3">
      <c r="F27" s="31"/>
      <c r="G27" s="31"/>
    </row>
    <row r="31" spans="1:9" x14ac:dyDescent="0.3">
      <c r="A31" s="37"/>
    </row>
    <row r="32" spans="1:9" x14ac:dyDescent="0.3">
      <c r="A32" s="37"/>
    </row>
    <row r="33" spans="1:1" x14ac:dyDescent="0.3">
      <c r="A33" s="37"/>
    </row>
    <row r="34" spans="1:1" x14ac:dyDescent="0.3">
      <c r="A34" s="37"/>
    </row>
    <row r="35" spans="1:1" x14ac:dyDescent="0.3">
      <c r="A35" s="37"/>
    </row>
    <row r="36" spans="1:1" x14ac:dyDescent="0.3">
      <c r="A36" s="37"/>
    </row>
    <row r="37" spans="1:1" x14ac:dyDescent="0.3">
      <c r="A37" s="37"/>
    </row>
  </sheetData>
  <autoFilter ref="A4:I18"/>
  <sortState ref="A5:K17">
    <sortCondition ref="A5:A17"/>
  </sortState>
  <pageMargins left="0.2" right="0.2" top="0.75" bottom="0.75" header="0.3" footer="0.3"/>
  <pageSetup scale="5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Onat, Secil</dc:creator>
  <cp:lastModifiedBy>Winka, Michael</cp:lastModifiedBy>
  <dcterms:created xsi:type="dcterms:W3CDTF">2017-06-09T17:03:52Z</dcterms:created>
  <dcterms:modified xsi:type="dcterms:W3CDTF">2017-06-29T15:47:52Z</dcterms:modified>
</cp:coreProperties>
</file>